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Punch list" state="visible" r:id="rId5"/>
    <sheet sheetId="3" name="Summary" state="visible" r:id="rId6"/>
    <sheet sheetId="4" name="Stages" state="visible" r:id="rId7"/>
  </sheet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A running number, never reused</t>
        </r>
      </text>
    </comment>
    <comment ref="B1" authorId="0">
      <text>
        <r>
          <t>The system or subsystem the item belongs to, from the commissioning breakdown</t>
        </r>
      </text>
    </comment>
    <comment ref="C1" authorId="0">
      <text>
        <r>
          <t>The equipment or location tag</t>
        </r>
      </text>
    </comment>
    <comment ref="E1" authorId="0">
      <text>
        <r>
          <t>What is wrong, in enough words that someone else could find it and fix it</t>
        </r>
      </text>
    </comment>
    <comment ref="F1" authorId="0">
      <text>
        <r>
          <t>A before the gate, B before start-up, C after handover</t>
        </r>
      </text>
    </comment>
    <comment ref="J1" authorId="0">
      <text>
        <r>
          <t>The contractor or party responsible for closing it</t>
        </r>
      </text>
    </comment>
    <comment ref="M1" authorId="0">
      <text>
        <r>
          <t>Who did the work and when</t>
        </r>
      </text>
    </comment>
    <comment ref="N1" authorId="0">
      <text>
        <r>
          <t>Who checked it was done, which is never the person who closed it</t>
        </r>
      </text>
    </comment>
    <comment ref="O1" authorId="0">
      <text>
        <r>
          <t>Photo, test record or certificate reference</t>
        </r>
      </text>
    </comment>
  </commentList>
</comments>
</file>

<file path=xl/sharedStrings.xml><?xml version="1.0" encoding="utf-8"?>
<sst xmlns="http://schemas.openxmlformats.org/spreadsheetml/2006/main" count="151" uniqueCount="101">
  <si>
    <t>Punch list template</t>
  </si>
  <si>
    <t>From Enco Group (enco.au)</t>
  </si>
  <si>
    <t>What this is</t>
  </si>
  <si>
    <t>One punch list for the project, organised by system, with a category on every item that says what it must be closed before, an owner, a due date, a status, and separate close and verify columns. The Summary tab counts open items by system and category from what you enter.</t>
  </si>
  <si>
    <t>Categories</t>
  </si>
  <si>
    <t>A: Must be closed before the gate it was found at. Safety, a defect that stops the test, or anything that would be hidden by the next stage. B: Must be closed before start-up on that system, but the next stage can proceed. C: Does not affect safety or operation. Closed after handover by an agreed date.</t>
  </si>
  <si>
    <t>How to use it</t>
  </si>
  <si>
    <t>Walk down each system with the contractor present and list every item. Give each a category at the time it is raised. Review the list at a fixed meeting by system, open A items first. Never delete an item: close a duplicate as a duplicate and mark a disputed item disputed. The person who verifies is never the person who closed.</t>
  </si>
  <si>
    <t>The stages and gates</t>
  </si>
  <si>
    <t>On the Stages tab, and explained at https://enco.au/articles/commissioning-and-the-punch-list</t>
  </si>
  <si>
    <t>Terms of use</t>
  </si>
  <si>
    <t>Free to use and adapt. Provided as a starting point, without warranty.</t>
  </si>
  <si>
    <t/>
  </si>
  <si>
    <t>Column</t>
  </si>
  <si>
    <t>What goes in it</t>
  </si>
  <si>
    <t>Item</t>
  </si>
  <si>
    <t>A running number, never reused</t>
  </si>
  <si>
    <t>System</t>
  </si>
  <si>
    <t>The system or subsystem the item belongs to, from the commissioning breakdown</t>
  </si>
  <si>
    <t>Tag</t>
  </si>
  <si>
    <t>The equipment or location tag</t>
  </si>
  <si>
    <t>Discipline</t>
  </si>
  <si>
    <t>As it says (drop-down: Mechanical, Piping, Electrical, Instrumentation, Control, Civil and structural, Process)</t>
  </si>
  <si>
    <t>Description</t>
  </si>
  <si>
    <t>What is wrong, in enough words that someone else could find it and fix it</t>
  </si>
  <si>
    <t>Category</t>
  </si>
  <si>
    <t>A before the gate, B before start-up, C after handover (drop-down: A, B, C)</t>
  </si>
  <si>
    <t>Raised by</t>
  </si>
  <si>
    <t>As it says</t>
  </si>
  <si>
    <t>Date raised</t>
  </si>
  <si>
    <t>Stage found</t>
  </si>
  <si>
    <t>As it says (drop-down: Construction, Pre-commissioning, Commissioning, Performance test, Handover)</t>
  </si>
  <si>
    <t>Owner</t>
  </si>
  <si>
    <t>The contractor or party responsible for closing it</t>
  </si>
  <si>
    <t>Due</t>
  </si>
  <si>
    <t>Status</t>
  </si>
  <si>
    <t>As it says (drop-down: Open, In progress, Closed, Verified, Disputed)</t>
  </si>
  <si>
    <t>Closed by, date</t>
  </si>
  <si>
    <t>Who did the work and when</t>
  </si>
  <si>
    <t>Verified by, date</t>
  </si>
  <si>
    <t>Who checked it was done, which is never the person who closed it</t>
  </si>
  <si>
    <t>Evidence</t>
  </si>
  <si>
    <t>Photo, test record or certificate reference</t>
  </si>
  <si>
    <t>CV-201</t>
  </si>
  <si>
    <t>CV-201-M1</t>
  </si>
  <si>
    <t>Mechanical</t>
  </si>
  <si>
    <t>Drive guard not fitted on the head pulley, exposed nip point</t>
  </si>
  <si>
    <t>A</t>
  </si>
  <si>
    <t>A. Example</t>
  </si>
  <si>
    <t>2026-10-29</t>
  </si>
  <si>
    <t>Construction</t>
  </si>
  <si>
    <t>Mechanical contractor</t>
  </si>
  <si>
    <t>2026-10-30</t>
  </si>
  <si>
    <t>Open</t>
  </si>
  <si>
    <t>CV-201-ZS1</t>
  </si>
  <si>
    <t>Instrumentation</t>
  </si>
  <si>
    <t>Belt drift switch wired to the pull cord input; trips as pull cord on the HMI</t>
  </si>
  <si>
    <t>Pre-commissioning</t>
  </si>
  <si>
    <t>E and I contractor</t>
  </si>
  <si>
    <t>2026-11-02</t>
  </si>
  <si>
    <t>Piping</t>
  </si>
  <si>
    <t>Weeping flange on the dust suppression water line at the transfer</t>
  </si>
  <si>
    <t>B</t>
  </si>
  <si>
    <t>Piping contractor</t>
  </si>
  <si>
    <t>2026-11-06</t>
  </si>
  <si>
    <t>Civil and structural</t>
  </si>
  <si>
    <t>Cable tray lid missing on the walkway side, 3 m section</t>
  </si>
  <si>
    <t>C</t>
  </si>
  <si>
    <t>Commissioning</t>
  </si>
  <si>
    <t>Electrical contractor</t>
  </si>
  <si>
    <t>2026-12-15</t>
  </si>
  <si>
    <t>Open items by system and category</t>
  </si>
  <si>
    <t>Counts every item on the Punch list tab whose status is not Closed or Verified. Type a system in column A; the rest is worked out.</t>
  </si>
  <si>
    <t>A open</t>
  </si>
  <si>
    <t>B open</t>
  </si>
  <si>
    <t>C open</t>
  </si>
  <si>
    <t>Total open</t>
  </si>
  <si>
    <t>All systems</t>
  </si>
  <si>
    <t>A gate is passed with no A open on the system. A B open at start-up has a date and an owner, or it is not a B.</t>
  </si>
  <si>
    <t>Stage</t>
  </si>
  <si>
    <t>What it does</t>
  </si>
  <si>
    <t>The gate</t>
  </si>
  <si>
    <t>Punch closed</t>
  </si>
  <si>
    <t>Construction complete</t>
  </si>
  <si>
    <t>Built to the drawings, by system and subsystem, with the inspection and test records signed for each</t>
  </si>
  <si>
    <t>Mechanical completion: the walkdown done, the records complete, the A items closed</t>
  </si>
  <si>
    <t>Category A</t>
  </si>
  <si>
    <t>Static and energised checks with no process material: flushing, pressure tests, loop checks, motor solo runs, instrument calibration, interlock tests</t>
  </si>
  <si>
    <t>Ready for commissioning: every system tested cold, the B items closed or scheduled</t>
  </si>
  <si>
    <t>Category B on the system</t>
  </si>
  <si>
    <t>Process material introduced, by system: functional tests, sequences, control tuning, alarm and trip tests under real conditions</t>
  </si>
  <si>
    <t>Ready for start-up: the pre-startup safety review held, the operators trained, the maintenance plans live</t>
  </si>
  <si>
    <t>Every A and B</t>
  </si>
  <si>
    <t>Performance test</t>
  </si>
  <si>
    <t>Run at rate against the guarantees: throughput, quality, availability and consumption over the agreed period</t>
  </si>
  <si>
    <t>Performance accepted, or the shortfalls listed with who owns each</t>
  </si>
  <si>
    <t>C items scheduled</t>
  </si>
  <si>
    <t>Handover</t>
  </si>
  <si>
    <t>Care, custody and control pass to operations, with the documents, the spares, the data and the open items</t>
  </si>
  <si>
    <t>Acceptance: operations sign that they have what they need to run and maintain it</t>
  </si>
  <si>
    <t>C items by agreed 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</si>
</sst>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0233E"/>
      <sz val="16"/>
    </font>
    <font>
      <color rgb="FF4A5568"/>
      <sz val="11"/>
    </font>
    <font>
      <b/>
      <color rgb="FF10233E"/>
    </font>
    <font>
      <b/>
      <color rgb="FFFFFFFF"/>
    </font>
    <font>
      <b/>
      <color rgb="FFB34B24"/>
    </font>
    <font>
      <b/>
    </font>
    <font>
      <i/>
      <sz val="10"/>
    </font>
  </fonts>
  <fills count="4">
    <fill>
      <patternFill patternType="none"/>
    </fill>
    <fill>
      <patternFill patternType="gray125"/>
    </fill>
    <fill>
      <patternFill patternType="solid">
        <fgColor rgb="FF10233E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233E"/>
  </sheetPr>
  <dimension ref="A1:B25"/>
  <sheetFormatPr defaultRowHeight="15" outlineLevelRow="0" outlineLevelCol="0" x14ac:dyDescent="55"/>
  <cols>
    <col min="1" max="1" width="30" customWidth="1"/>
    <col min="2" max="2" width="8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12</v>
      </c>
    </row>
    <row r="10" spans="1:2" x14ac:dyDescent="0.25">
      <c r="A10" s="3" t="s">
        <v>13</v>
      </c>
      <c r="B10" s="4" t="s">
        <v>14</v>
      </c>
    </row>
    <row r="11" spans="1:2" x14ac:dyDescent="0.25">
      <c r="A11" t="s">
        <v>15</v>
      </c>
      <c r="B11" s="5" t="s">
        <v>16</v>
      </c>
    </row>
    <row r="12" spans="1:2" x14ac:dyDescent="0.25">
      <c r="A12" t="s">
        <v>17</v>
      </c>
      <c r="B12" s="5" t="s">
        <v>18</v>
      </c>
    </row>
    <row r="13" spans="1:2" x14ac:dyDescent="0.25">
      <c r="A13" t="s">
        <v>19</v>
      </c>
      <c r="B13" s="5" t="s">
        <v>20</v>
      </c>
    </row>
    <row r="14" spans="1:2" x14ac:dyDescent="0.25">
      <c r="A14" t="s">
        <v>21</v>
      </c>
      <c r="B14" s="5" t="s">
        <v>22</v>
      </c>
    </row>
    <row r="15" spans="1:2" x14ac:dyDescent="0.25">
      <c r="A15" t="s">
        <v>23</v>
      </c>
      <c r="B15" s="5" t="s">
        <v>24</v>
      </c>
    </row>
    <row r="16" spans="1:2" x14ac:dyDescent="0.25">
      <c r="A16" t="s">
        <v>25</v>
      </c>
      <c r="B16" s="5" t="s">
        <v>26</v>
      </c>
    </row>
    <row r="17" spans="1:2" x14ac:dyDescent="0.25">
      <c r="A17" t="s">
        <v>27</v>
      </c>
      <c r="B17" s="5" t="s">
        <v>28</v>
      </c>
    </row>
    <row r="18" spans="1:2" x14ac:dyDescent="0.25">
      <c r="A18" t="s">
        <v>29</v>
      </c>
      <c r="B18" s="5" t="s">
        <v>28</v>
      </c>
    </row>
    <row r="19" spans="1:2" x14ac:dyDescent="0.25">
      <c r="A19" t="s">
        <v>30</v>
      </c>
      <c r="B19" s="5" t="s">
        <v>31</v>
      </c>
    </row>
    <row r="20" spans="1:2" x14ac:dyDescent="0.25">
      <c r="A20" t="s">
        <v>32</v>
      </c>
      <c r="B20" s="5" t="s">
        <v>33</v>
      </c>
    </row>
    <row r="21" spans="1:2" x14ac:dyDescent="0.25">
      <c r="A21" t="s">
        <v>34</v>
      </c>
      <c r="B21" s="5" t="s">
        <v>28</v>
      </c>
    </row>
    <row r="22" spans="1:2" x14ac:dyDescent="0.25">
      <c r="A22" t="s">
        <v>35</v>
      </c>
      <c r="B22" s="5" t="s">
        <v>36</v>
      </c>
    </row>
    <row r="23" spans="1:2" x14ac:dyDescent="0.25">
      <c r="A23" t="s">
        <v>37</v>
      </c>
      <c r="B23" s="5" t="s">
        <v>38</v>
      </c>
    </row>
    <row r="24" spans="1:2" x14ac:dyDescent="0.25">
      <c r="A24" t="s">
        <v>39</v>
      </c>
      <c r="B24" s="5" t="s">
        <v>40</v>
      </c>
    </row>
    <row r="25" spans="1:2" x14ac:dyDescent="0.25">
      <c r="A25" t="s">
        <v>41</v>
      </c>
      <c r="B25" s="5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5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4" width="14" customWidth="1"/>
    <col min="5" max="5" width="44" customWidth="1"/>
    <col min="7" max="7" width="14" customWidth="1"/>
    <col min="8" max="8" width="12" customWidth="1"/>
    <col min="9" max="10" width="16" customWidth="1"/>
    <col min="11" max="12" width="12" customWidth="1"/>
    <col min="13" max="14" width="16" customWidth="1"/>
    <col min="15" max="15" width="20" customWidth="1"/>
  </cols>
  <sheetData>
    <row r="1" ht="24" customHeight="1" spans="1:15" x14ac:dyDescent="0.25">
      <c r="A1" s="6" t="s">
        <v>15</v>
      </c>
      <c r="B1" s="6" t="s">
        <v>17</v>
      </c>
      <c r="C1" s="6" t="s">
        <v>19</v>
      </c>
      <c r="D1" s="6" t="s">
        <v>21</v>
      </c>
      <c r="E1" s="6" t="s">
        <v>23</v>
      </c>
      <c r="F1" s="6" t="s">
        <v>25</v>
      </c>
      <c r="G1" s="6" t="s">
        <v>27</v>
      </c>
      <c r="H1" s="6" t="s">
        <v>29</v>
      </c>
      <c r="I1" s="6" t="s">
        <v>30</v>
      </c>
      <c r="J1" s="6" t="s">
        <v>32</v>
      </c>
      <c r="K1" s="6" t="s">
        <v>34</v>
      </c>
      <c r="L1" s="6" t="s">
        <v>35</v>
      </c>
      <c r="M1" s="6" t="s">
        <v>37</v>
      </c>
      <c r="N1" s="6" t="s">
        <v>39</v>
      </c>
      <c r="O1" s="6" t="s">
        <v>41</v>
      </c>
    </row>
    <row r="2" spans="1:15" x14ac:dyDescent="0.25">
      <c r="A2" s="7">
        <v>1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47</v>
      </c>
      <c r="G2" s="7" t="s">
        <v>48</v>
      </c>
      <c r="H2" s="7" t="s">
        <v>49</v>
      </c>
      <c r="I2" s="7" t="s">
        <v>50</v>
      </c>
      <c r="J2" s="7" t="s">
        <v>51</v>
      </c>
      <c r="K2" s="7" t="s">
        <v>52</v>
      </c>
      <c r="L2" s="7" t="s">
        <v>53</v>
      </c>
      <c r="M2" s="7" t="s">
        <v>12</v>
      </c>
      <c r="N2" s="7" t="s">
        <v>12</v>
      </c>
      <c r="O2" s="7" t="s">
        <v>12</v>
      </c>
    </row>
    <row r="3" spans="1:15" x14ac:dyDescent="0.25">
      <c r="A3" s="7">
        <v>2</v>
      </c>
      <c r="B3" s="7" t="s">
        <v>43</v>
      </c>
      <c r="C3" s="7" t="s">
        <v>54</v>
      </c>
      <c r="D3" s="7" t="s">
        <v>55</v>
      </c>
      <c r="E3" s="7" t="s">
        <v>56</v>
      </c>
      <c r="F3" s="7" t="s">
        <v>47</v>
      </c>
      <c r="G3" s="7" t="s">
        <v>48</v>
      </c>
      <c r="H3" s="7" t="s">
        <v>49</v>
      </c>
      <c r="I3" s="7" t="s">
        <v>57</v>
      </c>
      <c r="J3" s="7" t="s">
        <v>58</v>
      </c>
      <c r="K3" s="7" t="s">
        <v>59</v>
      </c>
      <c r="L3" s="7" t="s">
        <v>53</v>
      </c>
      <c r="M3" s="7" t="s">
        <v>12</v>
      </c>
      <c r="N3" s="7" t="s">
        <v>12</v>
      </c>
      <c r="O3" s="7" t="s">
        <v>12</v>
      </c>
    </row>
    <row r="4" spans="1:15" x14ac:dyDescent="0.25">
      <c r="A4" s="7">
        <v>3</v>
      </c>
      <c r="B4" s="7" t="s">
        <v>43</v>
      </c>
      <c r="C4" s="7" t="s">
        <v>43</v>
      </c>
      <c r="D4" s="7" t="s">
        <v>60</v>
      </c>
      <c r="E4" s="7" t="s">
        <v>61</v>
      </c>
      <c r="F4" s="7" t="s">
        <v>62</v>
      </c>
      <c r="G4" s="7" t="s">
        <v>48</v>
      </c>
      <c r="H4" s="7" t="s">
        <v>49</v>
      </c>
      <c r="I4" s="7" t="s">
        <v>57</v>
      </c>
      <c r="J4" s="7" t="s">
        <v>63</v>
      </c>
      <c r="K4" s="7" t="s">
        <v>64</v>
      </c>
      <c r="L4" s="7" t="s">
        <v>53</v>
      </c>
      <c r="M4" s="7" t="s">
        <v>12</v>
      </c>
      <c r="N4" s="7" t="s">
        <v>12</v>
      </c>
      <c r="O4" s="7" t="s">
        <v>12</v>
      </c>
    </row>
    <row r="5" spans="1:15" x14ac:dyDescent="0.25">
      <c r="A5" s="7">
        <v>4</v>
      </c>
      <c r="B5" s="7" t="s">
        <v>43</v>
      </c>
      <c r="C5" s="7" t="s">
        <v>43</v>
      </c>
      <c r="D5" s="7" t="s">
        <v>65</v>
      </c>
      <c r="E5" s="7" t="s">
        <v>66</v>
      </c>
      <c r="F5" s="7" t="s">
        <v>67</v>
      </c>
      <c r="G5" s="7" t="s">
        <v>48</v>
      </c>
      <c r="H5" s="7" t="s">
        <v>49</v>
      </c>
      <c r="I5" s="7" t="s">
        <v>68</v>
      </c>
      <c r="J5" s="7" t="s">
        <v>69</v>
      </c>
      <c r="K5" s="7" t="s">
        <v>70</v>
      </c>
      <c r="L5" s="7" t="s">
        <v>53</v>
      </c>
      <c r="M5" s="7" t="s">
        <v>12</v>
      </c>
      <c r="N5" s="7" t="s">
        <v>12</v>
      </c>
      <c r="O5" s="7" t="s">
        <v>12</v>
      </c>
    </row>
    <row r="6" spans="1:15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1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1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1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1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1:1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1:1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1:1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1:1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1:1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1:1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1:1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1:1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1:1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1:1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1:1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1:1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1:1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1:1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1:1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1:1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1:1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1:1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1:1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1:1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1:1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</row>
    <row r="109" spans="1:1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spans="1:1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</row>
    <row r="111" spans="1:1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</row>
    <row r="112" spans="1:1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</row>
    <row r="113" spans="1:1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</row>
    <row r="114" spans="1:1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</row>
    <row r="115" spans="1:1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</row>
    <row r="116" spans="1:1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</row>
    <row r="117" spans="1:1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</row>
    <row r="118" spans="1:1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</row>
    <row r="119" spans="1:1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</row>
    <row r="120" spans="1:1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</row>
    <row r="121" spans="1:1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</row>
    <row r="122" spans="1:1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</row>
    <row r="123" spans="1:1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</row>
    <row r="124" spans="1:1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</row>
    <row r="125" spans="1:1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</row>
    <row r="126" spans="1:1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</row>
    <row r="127" spans="1:1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</row>
    <row r="129" spans="1:1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</row>
    <row r="130" spans="1:1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</row>
    <row r="131" spans="1:1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</row>
    <row r="132" spans="1:1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</row>
    <row r="133" spans="1:1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</row>
    <row r="134" spans="1:1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</row>
    <row r="135" spans="1:1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</row>
    <row r="136" spans="1:1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</row>
    <row r="137" spans="1:1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</row>
    <row r="138" spans="1:1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</row>
    <row r="139" spans="1:1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</row>
    <row r="140" spans="1:1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</row>
    <row r="141" spans="1:1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</row>
    <row r="142" spans="1:1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</row>
    <row r="143" spans="1:1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</row>
    <row r="144" spans="1:1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</row>
    <row r="145" spans="1:1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</row>
    <row r="146" spans="1:1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</row>
    <row r="147" spans="1:1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</row>
    <row r="148" spans="1:1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</row>
    <row r="149" spans="1:1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</row>
    <row r="150" spans="1:1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</row>
    <row r="151" spans="1:1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</row>
    <row r="152" spans="1:1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</row>
    <row r="153" spans="1:1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</row>
    <row r="154" spans="1:1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</row>
    <row r="155" spans="1:1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</row>
    <row r="156" spans="1:1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</row>
    <row r="157" spans="1:1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</row>
    <row r="158" spans="1:1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</row>
    <row r="159" spans="1:1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</row>
    <row r="160" spans="1:1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</row>
    <row r="161" spans="1:1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</row>
    <row r="162" spans="1:1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</row>
    <row r="163" spans="1:1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</row>
    <row r="164" spans="1:1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</row>
    <row r="165" spans="1:1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</row>
    <row r="166" spans="1:1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</row>
    <row r="167" spans="1:1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</row>
    <row r="168" spans="1:15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</row>
    <row r="169" spans="1:15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</row>
    <row r="170" spans="1:1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</row>
    <row r="171" spans="1:1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</row>
    <row r="172" spans="1:1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</row>
    <row r="173" spans="1:1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</row>
    <row r="174" spans="1:1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</row>
    <row r="175" spans="1:1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</row>
    <row r="176" spans="1:1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</row>
    <row r="177" spans="1:1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</row>
    <row r="178" spans="1:1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</row>
    <row r="179" spans="1:1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</row>
    <row r="180" spans="1:1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</row>
    <row r="181" spans="1:1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</row>
    <row r="182" spans="1:1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</row>
    <row r="183" spans="1:1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</row>
    <row r="184" spans="1:1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</row>
    <row r="185" spans="1:1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</row>
    <row r="186" spans="1:1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</row>
    <row r="187" spans="1:1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</row>
    <row r="188" spans="1:1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</row>
    <row r="189" spans="1:1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</row>
    <row r="190" spans="1:1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</row>
    <row r="191" spans="1:1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</row>
    <row r="192" spans="1:1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</row>
    <row r="193" spans="1:1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</row>
    <row r="194" spans="1:1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</row>
    <row r="195" spans="1:1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</row>
    <row r="196" spans="1:1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</row>
    <row r="197" spans="1:1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</row>
    <row r="198" spans="1:1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</row>
    <row r="199" spans="1:1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</row>
    <row r="200" spans="1:1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</row>
    <row r="201" spans="1:15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</row>
    <row r="202" spans="1:15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</row>
    <row r="203" spans="1:15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</row>
    <row r="204" spans="1:15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</row>
    <row r="205" spans="1:15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</row>
    <row r="206" spans="1:15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</row>
    <row r="207" spans="1:15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</row>
    <row r="208" spans="1:15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</row>
    <row r="209" spans="1:15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</row>
    <row r="210" spans="1:15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</row>
    <row r="211" spans="1:15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</row>
    <row r="212" spans="1:15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</row>
    <row r="213" spans="1:15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</row>
    <row r="214" spans="1:15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</row>
    <row r="215" spans="1:15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</row>
    <row r="216" spans="1:15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</row>
    <row r="217" spans="1:15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</row>
    <row r="218" spans="1:15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</row>
    <row r="219" spans="1:15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</row>
    <row r="220" spans="1:15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</row>
    <row r="221" spans="1:15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</row>
    <row r="222" spans="1:15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</row>
    <row r="223" spans="1:15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</row>
    <row r="224" spans="1:15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</row>
    <row r="225" spans="1:15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</row>
    <row r="226" spans="1:15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</row>
    <row r="227" spans="1:15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</row>
    <row r="228" spans="1:15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</row>
    <row r="229" spans="1:15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</row>
    <row r="230" spans="1:15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</row>
    <row r="231" spans="1:15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</row>
    <row r="232" spans="1:15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</row>
    <row r="233" spans="1:15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</row>
    <row r="234" spans="1:15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</row>
    <row r="235" spans="1:15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</row>
    <row r="236" spans="1:15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</row>
    <row r="237" spans="1:15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</row>
    <row r="238" spans="1:15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</row>
    <row r="239" spans="1:15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</row>
    <row r="240" spans="1:15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</row>
    <row r="241" spans="1:15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</row>
    <row r="242" spans="1:15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</row>
    <row r="243" spans="1:15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</row>
    <row r="244" spans="1:15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</row>
    <row r="245" spans="1:15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</row>
    <row r="246" spans="1:15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</row>
    <row r="247" spans="1:15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</row>
    <row r="248" spans="1:15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</row>
    <row r="249" spans="1:15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</row>
    <row r="250" spans="1:15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</row>
    <row r="251" spans="1:15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</row>
    <row r="252" spans="1:1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</row>
    <row r="253" spans="1:15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</row>
    <row r="254" spans="1:15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</row>
    <row r="255" spans="1:15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</row>
    <row r="256" spans="1:15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</row>
    <row r="257" spans="1:15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</row>
    <row r="258" spans="1:15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</row>
    <row r="259" spans="1:15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</row>
    <row r="260" spans="1:15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</row>
    <row r="261" spans="1:15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</row>
    <row r="262" spans="1:15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</row>
    <row r="263" spans="1:15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</row>
    <row r="264" spans="1:15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</row>
    <row r="265" spans="1:15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</row>
    <row r="266" spans="1:15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</row>
    <row r="267" spans="1:15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</row>
    <row r="268" spans="1:15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</row>
    <row r="269" spans="1:15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</row>
    <row r="270" spans="1:15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</row>
    <row r="271" spans="1:15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</row>
    <row r="272" spans="1:15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</row>
    <row r="273" spans="1:15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</row>
    <row r="274" spans="1:15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</row>
    <row r="275" spans="1:15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spans="1:15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spans="1:15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spans="1:15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spans="1:15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spans="1:15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spans="1:15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spans="1:15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spans="1:15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spans="1:15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spans="1:15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spans="1:15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spans="1:15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spans="1:15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spans="1:15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spans="1:15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spans="1:15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spans="1:15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spans="1:15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1:15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spans="1:15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1:15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spans="1:15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spans="1:15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spans="1:15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spans="1:15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spans="1:15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spans="1:15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1:15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spans="1:15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1:15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</row>
  </sheetData>
  <autoFilter ref="A1:O1"/>
  <dataValidations count="8">
    <dataValidation type="list" allowBlank="1" sqref="D10:D305">
      <formula1>"Mechanical,Piping,Electrical,Instrumentation,Control,Civil and structural,Process"</formula1>
    </dataValidation>
    <dataValidation type="list" allowBlank="1" sqref="D2:D305">
      <formula1>"Mechanical,Piping,Electrical,Instrumentation,Control,Civil and structural,Process"</formula1>
    </dataValidation>
    <dataValidation type="list" allowBlank="1" sqref="F10:F305">
      <formula1>"A,B,C"</formula1>
    </dataValidation>
    <dataValidation type="list" allowBlank="1" sqref="F2:F305">
      <formula1>"A,B,C"</formula1>
    </dataValidation>
    <dataValidation type="list" allowBlank="1" sqref="I10:I305">
      <formula1>"Construction,Pre-commissioning,Commissioning,Performance test,Handover"</formula1>
    </dataValidation>
    <dataValidation type="list" allowBlank="1" sqref="I2:I305">
      <formula1>"Construction,Pre-commissioning,Commissioning,Performance test,Handover"</formula1>
    </dataValidation>
    <dataValidation type="list" allowBlank="1" sqref="L10:L305">
      <formula1>"Open,In progress,Closed,Verified,Disputed"</formula1>
    </dataValidation>
    <dataValidation type="list" allowBlank="1" sqref="L2:L305">
      <formula1>"Open,In progress,Closed,Verified,Disputed"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20" customWidth="1"/>
    <col min="2" max="4" width="10" customWidth="1"/>
    <col min="5" max="5" width="12" customWidth="1"/>
  </cols>
  <sheetData>
    <row r="1" spans="1:1" x14ac:dyDescent="0.25">
      <c r="A1" s="1" t="s">
        <v>71</v>
      </c>
    </row>
    <row r="2" spans="1:1" x14ac:dyDescent="0.25">
      <c r="A2" s="2" t="s">
        <v>72</v>
      </c>
    </row>
    <row r="4" ht="24" customHeight="1" spans="1:5" x14ac:dyDescent="0.25">
      <c r="A4" s="6" t="s">
        <v>17</v>
      </c>
      <c r="B4" s="6" t="s">
        <v>73</v>
      </c>
      <c r="C4" s="6" t="s">
        <v>74</v>
      </c>
      <c r="D4" s="6" t="s">
        <v>75</v>
      </c>
      <c r="E4" s="6" t="s">
        <v>76</v>
      </c>
    </row>
    <row r="5" spans="1:5" x14ac:dyDescent="0.25">
      <c r="A5" s="9" t="s">
        <v>43</v>
      </c>
      <c r="B5" s="9">
        <f>IF(A5="","",COUNTIFS('Punch list'!$B$2:$B$305,A5,'Punch list'!$F$2:$F$305,"A",'Punch list'!$L$2:$L$305,"&lt;&gt;Closed",'Punch list'!$L$2:$L$305,"&lt;&gt;Verified"))</f>
      </c>
      <c r="C5" s="9">
        <f>IF(A5="","",COUNTIFS('Punch list'!$B$2:$B$305,A5,'Punch list'!$F$2:$F$305,"B",'Punch list'!$L$2:$L$305,"&lt;&gt;Closed",'Punch list'!$L$2:$L$305,"&lt;&gt;Verified"))</f>
      </c>
      <c r="D5" s="9">
        <f>IF(A5="","",COUNTIFS('Punch list'!$B$2:$B$305,A5,'Punch list'!$F$2:$F$305,"C",'Punch list'!$L$2:$L$305,"&lt;&gt;Closed",'Punch list'!$L$2:$L$305,"&lt;&gt;Verified"))</f>
      </c>
      <c r="E5" s="9">
        <f>IF(A5="","",SUM(B5:D5))</f>
      </c>
    </row>
    <row r="6" spans="1:5" x14ac:dyDescent="0.25">
      <c r="A6" s="9"/>
      <c r="B6" s="9">
        <f>IF(A6="","",COUNTIFS('Punch list'!$B$2:$B$305,A6,'Punch list'!$F$2:$F$305,"A",'Punch list'!$L$2:$L$305,"&lt;&gt;Closed",'Punch list'!$L$2:$L$305,"&lt;&gt;Verified"))</f>
      </c>
      <c r="C6" s="9">
        <f>IF(A6="","",COUNTIFS('Punch list'!$B$2:$B$305,A6,'Punch list'!$F$2:$F$305,"B",'Punch list'!$L$2:$L$305,"&lt;&gt;Closed",'Punch list'!$L$2:$L$305,"&lt;&gt;Verified"))</f>
      </c>
      <c r="D6" s="9">
        <f>IF(A6="","",COUNTIFS('Punch list'!$B$2:$B$305,A6,'Punch list'!$F$2:$F$305,"C",'Punch list'!$L$2:$L$305,"&lt;&gt;Closed",'Punch list'!$L$2:$L$305,"&lt;&gt;Verified"))</f>
      </c>
      <c r="E6" s="9">
        <f>IF(A6="","",SUM(B6:D6))</f>
      </c>
    </row>
    <row r="7" spans="1:5" x14ac:dyDescent="0.25">
      <c r="A7" s="9"/>
      <c r="B7" s="9">
        <f>IF(A7="","",COUNTIFS('Punch list'!$B$2:$B$305,A7,'Punch list'!$F$2:$F$305,"A",'Punch list'!$L$2:$L$305,"&lt;&gt;Closed",'Punch list'!$L$2:$L$305,"&lt;&gt;Verified"))</f>
      </c>
      <c r="C7" s="9">
        <f>IF(A7="","",COUNTIFS('Punch list'!$B$2:$B$305,A7,'Punch list'!$F$2:$F$305,"B",'Punch list'!$L$2:$L$305,"&lt;&gt;Closed",'Punch list'!$L$2:$L$305,"&lt;&gt;Verified"))</f>
      </c>
      <c r="D7" s="9">
        <f>IF(A7="","",COUNTIFS('Punch list'!$B$2:$B$305,A7,'Punch list'!$F$2:$F$305,"C",'Punch list'!$L$2:$L$305,"&lt;&gt;Closed",'Punch list'!$L$2:$L$305,"&lt;&gt;Verified"))</f>
      </c>
      <c r="E7" s="9">
        <f>IF(A7="","",SUM(B7:D7))</f>
      </c>
    </row>
    <row r="8" spans="1:5" x14ac:dyDescent="0.25">
      <c r="A8" s="9"/>
      <c r="B8" s="9">
        <f>IF(A8="","",COUNTIFS('Punch list'!$B$2:$B$305,A8,'Punch list'!$F$2:$F$305,"A",'Punch list'!$L$2:$L$305,"&lt;&gt;Closed",'Punch list'!$L$2:$L$305,"&lt;&gt;Verified"))</f>
      </c>
      <c r="C8" s="9">
        <f>IF(A8="","",COUNTIFS('Punch list'!$B$2:$B$305,A8,'Punch list'!$F$2:$F$305,"B",'Punch list'!$L$2:$L$305,"&lt;&gt;Closed",'Punch list'!$L$2:$L$305,"&lt;&gt;Verified"))</f>
      </c>
      <c r="D8" s="9">
        <f>IF(A8="","",COUNTIFS('Punch list'!$B$2:$B$305,A8,'Punch list'!$F$2:$F$305,"C",'Punch list'!$L$2:$L$305,"&lt;&gt;Closed",'Punch list'!$L$2:$L$305,"&lt;&gt;Verified"))</f>
      </c>
      <c r="E8" s="9">
        <f>IF(A8="","",SUM(B8:D8))</f>
      </c>
    </row>
    <row r="9" spans="1:5" x14ac:dyDescent="0.25">
      <c r="A9" s="9"/>
      <c r="B9" s="9">
        <f>IF(A9="","",COUNTIFS('Punch list'!$B$2:$B$305,A9,'Punch list'!$F$2:$F$305,"A",'Punch list'!$L$2:$L$305,"&lt;&gt;Closed",'Punch list'!$L$2:$L$305,"&lt;&gt;Verified"))</f>
      </c>
      <c r="C9" s="9">
        <f>IF(A9="","",COUNTIFS('Punch list'!$B$2:$B$305,A9,'Punch list'!$F$2:$F$305,"B",'Punch list'!$L$2:$L$305,"&lt;&gt;Closed",'Punch list'!$L$2:$L$305,"&lt;&gt;Verified"))</f>
      </c>
      <c r="D9" s="9">
        <f>IF(A9="","",COUNTIFS('Punch list'!$B$2:$B$305,A9,'Punch list'!$F$2:$F$305,"C",'Punch list'!$L$2:$L$305,"&lt;&gt;Closed",'Punch list'!$L$2:$L$305,"&lt;&gt;Verified"))</f>
      </c>
      <c r="E9" s="9">
        <f>IF(A9="","",SUM(B9:D9))</f>
      </c>
    </row>
    <row r="10" spans="1:5" x14ac:dyDescent="0.25">
      <c r="A10" s="9"/>
      <c r="B10" s="9">
        <f>IF(A10="","",COUNTIFS('Punch list'!$B$2:$B$305,A10,'Punch list'!$F$2:$F$305,"A",'Punch list'!$L$2:$L$305,"&lt;&gt;Closed",'Punch list'!$L$2:$L$305,"&lt;&gt;Verified"))</f>
      </c>
      <c r="C10" s="9">
        <f>IF(A10="","",COUNTIFS('Punch list'!$B$2:$B$305,A10,'Punch list'!$F$2:$F$305,"B",'Punch list'!$L$2:$L$305,"&lt;&gt;Closed",'Punch list'!$L$2:$L$305,"&lt;&gt;Verified"))</f>
      </c>
      <c r="D10" s="9">
        <f>IF(A10="","",COUNTIFS('Punch list'!$B$2:$B$305,A10,'Punch list'!$F$2:$F$305,"C",'Punch list'!$L$2:$L$305,"&lt;&gt;Closed",'Punch list'!$L$2:$L$305,"&lt;&gt;Verified"))</f>
      </c>
      <c r="E10" s="9">
        <f>IF(A10="","",SUM(B10:D10))</f>
      </c>
    </row>
    <row r="11" spans="1:5" x14ac:dyDescent="0.25">
      <c r="A11" s="9"/>
      <c r="B11" s="9">
        <f>IF(A11="","",COUNTIFS('Punch list'!$B$2:$B$305,A11,'Punch list'!$F$2:$F$305,"A",'Punch list'!$L$2:$L$305,"&lt;&gt;Closed",'Punch list'!$L$2:$L$305,"&lt;&gt;Verified"))</f>
      </c>
      <c r="C11" s="9">
        <f>IF(A11="","",COUNTIFS('Punch list'!$B$2:$B$305,A11,'Punch list'!$F$2:$F$305,"B",'Punch list'!$L$2:$L$305,"&lt;&gt;Closed",'Punch list'!$L$2:$L$305,"&lt;&gt;Verified"))</f>
      </c>
      <c r="D11" s="9">
        <f>IF(A11="","",COUNTIFS('Punch list'!$B$2:$B$305,A11,'Punch list'!$F$2:$F$305,"C",'Punch list'!$L$2:$L$305,"&lt;&gt;Closed",'Punch list'!$L$2:$L$305,"&lt;&gt;Verified"))</f>
      </c>
      <c r="E11" s="9">
        <f>IF(A11="","",SUM(B11:D11))</f>
      </c>
    </row>
    <row r="12" spans="1:5" x14ac:dyDescent="0.25">
      <c r="A12" s="9"/>
      <c r="B12" s="9">
        <f>IF(A12="","",COUNTIFS('Punch list'!$B$2:$B$305,A12,'Punch list'!$F$2:$F$305,"A",'Punch list'!$L$2:$L$305,"&lt;&gt;Closed",'Punch list'!$L$2:$L$305,"&lt;&gt;Verified"))</f>
      </c>
      <c r="C12" s="9">
        <f>IF(A12="","",COUNTIFS('Punch list'!$B$2:$B$305,A12,'Punch list'!$F$2:$F$305,"B",'Punch list'!$L$2:$L$305,"&lt;&gt;Closed",'Punch list'!$L$2:$L$305,"&lt;&gt;Verified"))</f>
      </c>
      <c r="D12" s="9">
        <f>IF(A12="","",COUNTIFS('Punch list'!$B$2:$B$305,A12,'Punch list'!$F$2:$F$305,"C",'Punch list'!$L$2:$L$305,"&lt;&gt;Closed",'Punch list'!$L$2:$L$305,"&lt;&gt;Verified"))</f>
      </c>
      <c r="E12" s="9">
        <f>IF(A12="","",SUM(B12:D12))</f>
      </c>
    </row>
    <row r="13" spans="1:5" x14ac:dyDescent="0.25">
      <c r="A13" s="9"/>
      <c r="B13" s="9">
        <f>IF(A13="","",COUNTIFS('Punch list'!$B$2:$B$305,A13,'Punch list'!$F$2:$F$305,"A",'Punch list'!$L$2:$L$305,"&lt;&gt;Closed",'Punch list'!$L$2:$L$305,"&lt;&gt;Verified"))</f>
      </c>
      <c r="C13" s="9">
        <f>IF(A13="","",COUNTIFS('Punch list'!$B$2:$B$305,A13,'Punch list'!$F$2:$F$305,"B",'Punch list'!$L$2:$L$305,"&lt;&gt;Closed",'Punch list'!$L$2:$L$305,"&lt;&gt;Verified"))</f>
      </c>
      <c r="D13" s="9">
        <f>IF(A13="","",COUNTIFS('Punch list'!$B$2:$B$305,A13,'Punch list'!$F$2:$F$305,"C",'Punch list'!$L$2:$L$305,"&lt;&gt;Closed",'Punch list'!$L$2:$L$305,"&lt;&gt;Verified"))</f>
      </c>
      <c r="E13" s="9">
        <f>IF(A13="","",SUM(B13:D13))</f>
      </c>
    </row>
    <row r="14" spans="1:5" x14ac:dyDescent="0.25">
      <c r="A14" s="9"/>
      <c r="B14" s="9">
        <f>IF(A14="","",COUNTIFS('Punch list'!$B$2:$B$305,A14,'Punch list'!$F$2:$F$305,"A",'Punch list'!$L$2:$L$305,"&lt;&gt;Closed",'Punch list'!$L$2:$L$305,"&lt;&gt;Verified"))</f>
      </c>
      <c r="C14" s="9">
        <f>IF(A14="","",COUNTIFS('Punch list'!$B$2:$B$305,A14,'Punch list'!$F$2:$F$305,"B",'Punch list'!$L$2:$L$305,"&lt;&gt;Closed",'Punch list'!$L$2:$L$305,"&lt;&gt;Verified"))</f>
      </c>
      <c r="D14" s="9">
        <f>IF(A14="","",COUNTIFS('Punch list'!$B$2:$B$305,A14,'Punch list'!$F$2:$F$305,"C",'Punch list'!$L$2:$L$305,"&lt;&gt;Closed",'Punch list'!$L$2:$L$305,"&lt;&gt;Verified"))</f>
      </c>
      <c r="E14" s="9">
        <f>IF(A14="","",SUM(B14:D14))</f>
      </c>
    </row>
    <row r="15" spans="1:5" x14ac:dyDescent="0.25">
      <c r="A15" s="9"/>
      <c r="B15" s="9">
        <f>IF(A15="","",COUNTIFS('Punch list'!$B$2:$B$305,A15,'Punch list'!$F$2:$F$305,"A",'Punch list'!$L$2:$L$305,"&lt;&gt;Closed",'Punch list'!$L$2:$L$305,"&lt;&gt;Verified"))</f>
      </c>
      <c r="C15" s="9">
        <f>IF(A15="","",COUNTIFS('Punch list'!$B$2:$B$305,A15,'Punch list'!$F$2:$F$305,"B",'Punch list'!$L$2:$L$305,"&lt;&gt;Closed",'Punch list'!$L$2:$L$305,"&lt;&gt;Verified"))</f>
      </c>
      <c r="D15" s="9">
        <f>IF(A15="","",COUNTIFS('Punch list'!$B$2:$B$305,A15,'Punch list'!$F$2:$F$305,"C",'Punch list'!$L$2:$L$305,"&lt;&gt;Closed",'Punch list'!$L$2:$L$305,"&lt;&gt;Verified"))</f>
      </c>
      <c r="E15" s="9">
        <f>IF(A15="","",SUM(B15:D15))</f>
      </c>
    </row>
    <row r="16" spans="1:5" x14ac:dyDescent="0.25">
      <c r="A16" s="9"/>
      <c r="B16" s="9">
        <f>IF(A16="","",COUNTIFS('Punch list'!$B$2:$B$305,A16,'Punch list'!$F$2:$F$305,"A",'Punch list'!$L$2:$L$305,"&lt;&gt;Closed",'Punch list'!$L$2:$L$305,"&lt;&gt;Verified"))</f>
      </c>
      <c r="C16" s="9">
        <f>IF(A16="","",COUNTIFS('Punch list'!$B$2:$B$305,A16,'Punch list'!$F$2:$F$305,"B",'Punch list'!$L$2:$L$305,"&lt;&gt;Closed",'Punch list'!$L$2:$L$305,"&lt;&gt;Verified"))</f>
      </c>
      <c r="D16" s="9">
        <f>IF(A16="","",COUNTIFS('Punch list'!$B$2:$B$305,A16,'Punch list'!$F$2:$F$305,"C",'Punch list'!$L$2:$L$305,"&lt;&gt;Closed",'Punch list'!$L$2:$L$305,"&lt;&gt;Verified"))</f>
      </c>
      <c r="E16" s="9">
        <f>IF(A16="","",SUM(B16:D16))</f>
      </c>
    </row>
    <row r="17" spans="1:5" x14ac:dyDescent="0.25">
      <c r="A17" s="9"/>
      <c r="B17" s="9">
        <f>IF(A17="","",COUNTIFS('Punch list'!$B$2:$B$305,A17,'Punch list'!$F$2:$F$305,"A",'Punch list'!$L$2:$L$305,"&lt;&gt;Closed",'Punch list'!$L$2:$L$305,"&lt;&gt;Verified"))</f>
      </c>
      <c r="C17" s="9">
        <f>IF(A17="","",COUNTIFS('Punch list'!$B$2:$B$305,A17,'Punch list'!$F$2:$F$305,"B",'Punch list'!$L$2:$L$305,"&lt;&gt;Closed",'Punch list'!$L$2:$L$305,"&lt;&gt;Verified"))</f>
      </c>
      <c r="D17" s="9">
        <f>IF(A17="","",COUNTIFS('Punch list'!$B$2:$B$305,A17,'Punch list'!$F$2:$F$305,"C",'Punch list'!$L$2:$L$305,"&lt;&gt;Closed",'Punch list'!$L$2:$L$305,"&lt;&gt;Verified"))</f>
      </c>
      <c r="E17" s="9">
        <f>IF(A17="","",SUM(B17:D17))</f>
      </c>
    </row>
    <row r="18" spans="1:5" x14ac:dyDescent="0.25">
      <c r="A18" s="9"/>
      <c r="B18" s="9">
        <f>IF(A18="","",COUNTIFS('Punch list'!$B$2:$B$305,A18,'Punch list'!$F$2:$F$305,"A",'Punch list'!$L$2:$L$305,"&lt;&gt;Closed",'Punch list'!$L$2:$L$305,"&lt;&gt;Verified"))</f>
      </c>
      <c r="C18" s="9">
        <f>IF(A18="","",COUNTIFS('Punch list'!$B$2:$B$305,A18,'Punch list'!$F$2:$F$305,"B",'Punch list'!$L$2:$L$305,"&lt;&gt;Closed",'Punch list'!$L$2:$L$305,"&lt;&gt;Verified"))</f>
      </c>
      <c r="D18" s="9">
        <f>IF(A18="","",COUNTIFS('Punch list'!$B$2:$B$305,A18,'Punch list'!$F$2:$F$305,"C",'Punch list'!$L$2:$L$305,"&lt;&gt;Closed",'Punch list'!$L$2:$L$305,"&lt;&gt;Verified"))</f>
      </c>
      <c r="E18" s="9">
        <f>IF(A18="","",SUM(B18:D18))</f>
      </c>
    </row>
    <row r="19" spans="1:5" x14ac:dyDescent="0.25">
      <c r="A19" s="9"/>
      <c r="B19" s="9">
        <f>IF(A19="","",COUNTIFS('Punch list'!$B$2:$B$305,A19,'Punch list'!$F$2:$F$305,"A",'Punch list'!$L$2:$L$305,"&lt;&gt;Closed",'Punch list'!$L$2:$L$305,"&lt;&gt;Verified"))</f>
      </c>
      <c r="C19" s="9">
        <f>IF(A19="","",COUNTIFS('Punch list'!$B$2:$B$305,A19,'Punch list'!$F$2:$F$305,"B",'Punch list'!$L$2:$L$305,"&lt;&gt;Closed",'Punch list'!$L$2:$L$305,"&lt;&gt;Verified"))</f>
      </c>
      <c r="D19" s="9">
        <f>IF(A19="","",COUNTIFS('Punch list'!$B$2:$B$305,A19,'Punch list'!$F$2:$F$305,"C",'Punch list'!$L$2:$L$305,"&lt;&gt;Closed",'Punch list'!$L$2:$L$305,"&lt;&gt;Verified"))</f>
      </c>
      <c r="E19" s="9">
        <f>IF(A19="","",SUM(B19:D19))</f>
      </c>
    </row>
    <row r="20" spans="1:5" x14ac:dyDescent="0.25">
      <c r="A20" s="9"/>
      <c r="B20" s="9">
        <f>IF(A20="","",COUNTIFS('Punch list'!$B$2:$B$305,A20,'Punch list'!$F$2:$F$305,"A",'Punch list'!$L$2:$L$305,"&lt;&gt;Closed",'Punch list'!$L$2:$L$305,"&lt;&gt;Verified"))</f>
      </c>
      <c r="C20" s="9">
        <f>IF(A20="","",COUNTIFS('Punch list'!$B$2:$B$305,A20,'Punch list'!$F$2:$F$305,"B",'Punch list'!$L$2:$L$305,"&lt;&gt;Closed",'Punch list'!$L$2:$L$305,"&lt;&gt;Verified"))</f>
      </c>
      <c r="D20" s="9">
        <f>IF(A20="","",COUNTIFS('Punch list'!$B$2:$B$305,A20,'Punch list'!$F$2:$F$305,"C",'Punch list'!$L$2:$L$305,"&lt;&gt;Closed",'Punch list'!$L$2:$L$305,"&lt;&gt;Verified"))</f>
      </c>
      <c r="E20" s="9">
        <f>IF(A20="","",SUM(B20:D20))</f>
      </c>
    </row>
    <row r="21" spans="1:5" x14ac:dyDescent="0.25">
      <c r="A21" s="9"/>
      <c r="B21" s="9">
        <f>IF(A21="","",COUNTIFS('Punch list'!$B$2:$B$305,A21,'Punch list'!$F$2:$F$305,"A",'Punch list'!$L$2:$L$305,"&lt;&gt;Closed",'Punch list'!$L$2:$L$305,"&lt;&gt;Verified"))</f>
      </c>
      <c r="C21" s="9">
        <f>IF(A21="","",COUNTIFS('Punch list'!$B$2:$B$305,A21,'Punch list'!$F$2:$F$305,"B",'Punch list'!$L$2:$L$305,"&lt;&gt;Closed",'Punch list'!$L$2:$L$305,"&lt;&gt;Verified"))</f>
      </c>
      <c r="D21" s="9">
        <f>IF(A21="","",COUNTIFS('Punch list'!$B$2:$B$305,A21,'Punch list'!$F$2:$F$305,"C",'Punch list'!$L$2:$L$305,"&lt;&gt;Closed",'Punch list'!$L$2:$L$305,"&lt;&gt;Verified"))</f>
      </c>
      <c r="E21" s="9">
        <f>IF(A21="","",SUM(B21:D21))</f>
      </c>
    </row>
    <row r="22" spans="1:5" x14ac:dyDescent="0.25">
      <c r="A22" s="9"/>
      <c r="B22" s="9">
        <f>IF(A22="","",COUNTIFS('Punch list'!$B$2:$B$305,A22,'Punch list'!$F$2:$F$305,"A",'Punch list'!$L$2:$L$305,"&lt;&gt;Closed",'Punch list'!$L$2:$L$305,"&lt;&gt;Verified"))</f>
      </c>
      <c r="C22" s="9">
        <f>IF(A22="","",COUNTIFS('Punch list'!$B$2:$B$305,A22,'Punch list'!$F$2:$F$305,"B",'Punch list'!$L$2:$L$305,"&lt;&gt;Closed",'Punch list'!$L$2:$L$305,"&lt;&gt;Verified"))</f>
      </c>
      <c r="D22" s="9">
        <f>IF(A22="","",COUNTIFS('Punch list'!$B$2:$B$305,A22,'Punch list'!$F$2:$F$305,"C",'Punch list'!$L$2:$L$305,"&lt;&gt;Closed",'Punch list'!$L$2:$L$305,"&lt;&gt;Verified"))</f>
      </c>
      <c r="E22" s="9">
        <f>IF(A22="","",SUM(B22:D22))</f>
      </c>
    </row>
    <row r="23" spans="1:5" x14ac:dyDescent="0.25">
      <c r="A23" s="9"/>
      <c r="B23" s="9">
        <f>IF(A23="","",COUNTIFS('Punch list'!$B$2:$B$305,A23,'Punch list'!$F$2:$F$305,"A",'Punch list'!$L$2:$L$305,"&lt;&gt;Closed",'Punch list'!$L$2:$L$305,"&lt;&gt;Verified"))</f>
      </c>
      <c r="C23" s="9">
        <f>IF(A23="","",COUNTIFS('Punch list'!$B$2:$B$305,A23,'Punch list'!$F$2:$F$305,"B",'Punch list'!$L$2:$L$305,"&lt;&gt;Closed",'Punch list'!$L$2:$L$305,"&lt;&gt;Verified"))</f>
      </c>
      <c r="D23" s="9">
        <f>IF(A23="","",COUNTIFS('Punch list'!$B$2:$B$305,A23,'Punch list'!$F$2:$F$305,"C",'Punch list'!$L$2:$L$305,"&lt;&gt;Closed",'Punch list'!$L$2:$L$305,"&lt;&gt;Verified"))</f>
      </c>
      <c r="E23" s="9">
        <f>IF(A23="","",SUM(B23:D23))</f>
      </c>
    </row>
    <row r="24" spans="1:5" x14ac:dyDescent="0.25">
      <c r="A24" s="9"/>
      <c r="B24" s="9">
        <f>IF(A24="","",COUNTIFS('Punch list'!$B$2:$B$305,A24,'Punch list'!$F$2:$F$305,"A",'Punch list'!$L$2:$L$305,"&lt;&gt;Closed",'Punch list'!$L$2:$L$305,"&lt;&gt;Verified"))</f>
      </c>
      <c r="C24" s="9">
        <f>IF(A24="","",COUNTIFS('Punch list'!$B$2:$B$305,A24,'Punch list'!$F$2:$F$305,"B",'Punch list'!$L$2:$L$305,"&lt;&gt;Closed",'Punch list'!$L$2:$L$305,"&lt;&gt;Verified"))</f>
      </c>
      <c r="D24" s="9">
        <f>IF(A24="","",COUNTIFS('Punch list'!$B$2:$B$305,A24,'Punch list'!$F$2:$F$305,"C",'Punch list'!$L$2:$L$305,"&lt;&gt;Closed",'Punch list'!$L$2:$L$305,"&lt;&gt;Verified"))</f>
      </c>
      <c r="E24" s="9">
        <f>IF(A24="","",SUM(B24:D24))</f>
      </c>
    </row>
    <row r="25" spans="1:5" x14ac:dyDescent="0.25">
      <c r="A25" s="9"/>
      <c r="B25" s="9">
        <f>IF(A25="","",COUNTIFS('Punch list'!$B$2:$B$305,A25,'Punch list'!$F$2:$F$305,"A",'Punch list'!$L$2:$L$305,"&lt;&gt;Closed",'Punch list'!$L$2:$L$305,"&lt;&gt;Verified"))</f>
      </c>
      <c r="C25" s="9">
        <f>IF(A25="","",COUNTIFS('Punch list'!$B$2:$B$305,A25,'Punch list'!$F$2:$F$305,"B",'Punch list'!$L$2:$L$305,"&lt;&gt;Closed",'Punch list'!$L$2:$L$305,"&lt;&gt;Verified"))</f>
      </c>
      <c r="D25" s="9">
        <f>IF(A25="","",COUNTIFS('Punch list'!$B$2:$B$305,A25,'Punch list'!$F$2:$F$305,"C",'Punch list'!$L$2:$L$305,"&lt;&gt;Closed",'Punch list'!$L$2:$L$305,"&lt;&gt;Verified"))</f>
      </c>
      <c r="E25" s="9">
        <f>IF(A25="","",SUM(B25:D25))</f>
      </c>
    </row>
    <row r="26" spans="1:5" x14ac:dyDescent="0.25">
      <c r="A26" s="9"/>
      <c r="B26" s="9">
        <f>IF(A26="","",COUNTIFS('Punch list'!$B$2:$B$305,A26,'Punch list'!$F$2:$F$305,"A",'Punch list'!$L$2:$L$305,"&lt;&gt;Closed",'Punch list'!$L$2:$L$305,"&lt;&gt;Verified"))</f>
      </c>
      <c r="C26" s="9">
        <f>IF(A26="","",COUNTIFS('Punch list'!$B$2:$B$305,A26,'Punch list'!$F$2:$F$305,"B",'Punch list'!$L$2:$L$305,"&lt;&gt;Closed",'Punch list'!$L$2:$L$305,"&lt;&gt;Verified"))</f>
      </c>
      <c r="D26" s="9">
        <f>IF(A26="","",COUNTIFS('Punch list'!$B$2:$B$305,A26,'Punch list'!$F$2:$F$305,"C",'Punch list'!$L$2:$L$305,"&lt;&gt;Closed",'Punch list'!$L$2:$L$305,"&lt;&gt;Verified"))</f>
      </c>
      <c r="E26" s="9">
        <f>IF(A26="","",SUM(B26:D26))</f>
      </c>
    </row>
    <row r="27" spans="1:5" x14ac:dyDescent="0.25">
      <c r="A27" s="9"/>
      <c r="B27" s="9">
        <f>IF(A27="","",COUNTIFS('Punch list'!$B$2:$B$305,A27,'Punch list'!$F$2:$F$305,"A",'Punch list'!$L$2:$L$305,"&lt;&gt;Closed",'Punch list'!$L$2:$L$305,"&lt;&gt;Verified"))</f>
      </c>
      <c r="C27" s="9">
        <f>IF(A27="","",COUNTIFS('Punch list'!$B$2:$B$305,A27,'Punch list'!$F$2:$F$305,"B",'Punch list'!$L$2:$L$305,"&lt;&gt;Closed",'Punch list'!$L$2:$L$305,"&lt;&gt;Verified"))</f>
      </c>
      <c r="D27" s="9">
        <f>IF(A27="","",COUNTIFS('Punch list'!$B$2:$B$305,A27,'Punch list'!$F$2:$F$305,"C",'Punch list'!$L$2:$L$305,"&lt;&gt;Closed",'Punch list'!$L$2:$L$305,"&lt;&gt;Verified"))</f>
      </c>
      <c r="E27" s="9">
        <f>IF(A27="","",SUM(B27:D27))</f>
      </c>
    </row>
    <row r="28" spans="1:5" x14ac:dyDescent="0.25">
      <c r="A28" s="9"/>
      <c r="B28" s="9">
        <f>IF(A28="","",COUNTIFS('Punch list'!$B$2:$B$305,A28,'Punch list'!$F$2:$F$305,"A",'Punch list'!$L$2:$L$305,"&lt;&gt;Closed",'Punch list'!$L$2:$L$305,"&lt;&gt;Verified"))</f>
      </c>
      <c r="C28" s="9">
        <f>IF(A28="","",COUNTIFS('Punch list'!$B$2:$B$305,A28,'Punch list'!$F$2:$F$305,"B",'Punch list'!$L$2:$L$305,"&lt;&gt;Closed",'Punch list'!$L$2:$L$305,"&lt;&gt;Verified"))</f>
      </c>
      <c r="D28" s="9">
        <f>IF(A28="","",COUNTIFS('Punch list'!$B$2:$B$305,A28,'Punch list'!$F$2:$F$305,"C",'Punch list'!$L$2:$L$305,"&lt;&gt;Closed",'Punch list'!$L$2:$L$305,"&lt;&gt;Verified"))</f>
      </c>
      <c r="E28" s="9">
        <f>IF(A28="","",SUM(B28:D28))</f>
      </c>
    </row>
    <row r="29" spans="1:5" x14ac:dyDescent="0.25">
      <c r="A29" s="9"/>
      <c r="B29" s="9">
        <f>IF(A29="","",COUNTIFS('Punch list'!$B$2:$B$305,A29,'Punch list'!$F$2:$F$305,"A",'Punch list'!$L$2:$L$305,"&lt;&gt;Closed",'Punch list'!$L$2:$L$305,"&lt;&gt;Verified"))</f>
      </c>
      <c r="C29" s="9">
        <f>IF(A29="","",COUNTIFS('Punch list'!$B$2:$B$305,A29,'Punch list'!$F$2:$F$305,"B",'Punch list'!$L$2:$L$305,"&lt;&gt;Closed",'Punch list'!$L$2:$L$305,"&lt;&gt;Verified"))</f>
      </c>
      <c r="D29" s="9">
        <f>IF(A29="","",COUNTIFS('Punch list'!$B$2:$B$305,A29,'Punch list'!$F$2:$F$305,"C",'Punch list'!$L$2:$L$305,"&lt;&gt;Closed",'Punch list'!$L$2:$L$305,"&lt;&gt;Verified"))</f>
      </c>
      <c r="E29" s="9">
        <f>IF(A29="","",SUM(B29:D29))</f>
      </c>
    </row>
    <row r="30" spans="1:5" x14ac:dyDescent="0.25">
      <c r="A30" s="9"/>
      <c r="B30" s="9">
        <f>IF(A30="","",COUNTIFS('Punch list'!$B$2:$B$305,A30,'Punch list'!$F$2:$F$305,"A",'Punch list'!$L$2:$L$305,"&lt;&gt;Closed",'Punch list'!$L$2:$L$305,"&lt;&gt;Verified"))</f>
      </c>
      <c r="C30" s="9">
        <f>IF(A30="","",COUNTIFS('Punch list'!$B$2:$B$305,A30,'Punch list'!$F$2:$F$305,"B",'Punch list'!$L$2:$L$305,"&lt;&gt;Closed",'Punch list'!$L$2:$L$305,"&lt;&gt;Verified"))</f>
      </c>
      <c r="D30" s="9">
        <f>IF(A30="","",COUNTIFS('Punch list'!$B$2:$B$305,A30,'Punch list'!$F$2:$F$305,"C",'Punch list'!$L$2:$L$305,"&lt;&gt;Closed",'Punch list'!$L$2:$L$305,"&lt;&gt;Verified"))</f>
      </c>
      <c r="E30" s="9">
        <f>IF(A30="","",SUM(B30:D30))</f>
      </c>
    </row>
    <row r="31" spans="1:5" x14ac:dyDescent="0.25">
      <c r="A31" s="9"/>
      <c r="B31" s="9">
        <f>IF(A31="","",COUNTIFS('Punch list'!$B$2:$B$305,A31,'Punch list'!$F$2:$F$305,"A",'Punch list'!$L$2:$L$305,"&lt;&gt;Closed",'Punch list'!$L$2:$L$305,"&lt;&gt;Verified"))</f>
      </c>
      <c r="C31" s="9">
        <f>IF(A31="","",COUNTIFS('Punch list'!$B$2:$B$305,A31,'Punch list'!$F$2:$F$305,"B",'Punch list'!$L$2:$L$305,"&lt;&gt;Closed",'Punch list'!$L$2:$L$305,"&lt;&gt;Verified"))</f>
      </c>
      <c r="D31" s="9">
        <f>IF(A31="","",COUNTIFS('Punch list'!$B$2:$B$305,A31,'Punch list'!$F$2:$F$305,"C",'Punch list'!$L$2:$L$305,"&lt;&gt;Closed",'Punch list'!$L$2:$L$305,"&lt;&gt;Verified"))</f>
      </c>
      <c r="E31" s="9">
        <f>IF(A31="","",SUM(B31:D31))</f>
      </c>
    </row>
    <row r="32" spans="1:5" x14ac:dyDescent="0.25">
      <c r="A32" s="9"/>
      <c r="B32" s="9">
        <f>IF(A32="","",COUNTIFS('Punch list'!$B$2:$B$305,A32,'Punch list'!$F$2:$F$305,"A",'Punch list'!$L$2:$L$305,"&lt;&gt;Closed",'Punch list'!$L$2:$L$305,"&lt;&gt;Verified"))</f>
      </c>
      <c r="C32" s="9">
        <f>IF(A32="","",COUNTIFS('Punch list'!$B$2:$B$305,A32,'Punch list'!$F$2:$F$305,"B",'Punch list'!$L$2:$L$305,"&lt;&gt;Closed",'Punch list'!$L$2:$L$305,"&lt;&gt;Verified"))</f>
      </c>
      <c r="D32" s="9">
        <f>IF(A32="","",COUNTIFS('Punch list'!$B$2:$B$305,A32,'Punch list'!$F$2:$F$305,"C",'Punch list'!$L$2:$L$305,"&lt;&gt;Closed",'Punch list'!$L$2:$L$305,"&lt;&gt;Verified"))</f>
      </c>
      <c r="E32" s="9">
        <f>IF(A32="","",SUM(B32:D32))</f>
      </c>
    </row>
    <row r="33" spans="1:5" x14ac:dyDescent="0.25">
      <c r="A33" s="9"/>
      <c r="B33" s="9">
        <f>IF(A33="","",COUNTIFS('Punch list'!$B$2:$B$305,A33,'Punch list'!$F$2:$F$305,"A",'Punch list'!$L$2:$L$305,"&lt;&gt;Closed",'Punch list'!$L$2:$L$305,"&lt;&gt;Verified"))</f>
      </c>
      <c r="C33" s="9">
        <f>IF(A33="","",COUNTIFS('Punch list'!$B$2:$B$305,A33,'Punch list'!$F$2:$F$305,"B",'Punch list'!$L$2:$L$305,"&lt;&gt;Closed",'Punch list'!$L$2:$L$305,"&lt;&gt;Verified"))</f>
      </c>
      <c r="D33" s="9">
        <f>IF(A33="","",COUNTIFS('Punch list'!$B$2:$B$305,A33,'Punch list'!$F$2:$F$305,"C",'Punch list'!$L$2:$L$305,"&lt;&gt;Closed",'Punch list'!$L$2:$L$305,"&lt;&gt;Verified"))</f>
      </c>
      <c r="E33" s="9">
        <f>IF(A33="","",SUM(B33:D33))</f>
      </c>
    </row>
    <row r="34" spans="1:5" x14ac:dyDescent="0.25">
      <c r="A34" s="9"/>
      <c r="B34" s="9">
        <f>IF(A34="","",COUNTIFS('Punch list'!$B$2:$B$305,A34,'Punch list'!$F$2:$F$305,"A",'Punch list'!$L$2:$L$305,"&lt;&gt;Closed",'Punch list'!$L$2:$L$305,"&lt;&gt;Verified"))</f>
      </c>
      <c r="C34" s="9">
        <f>IF(A34="","",COUNTIFS('Punch list'!$B$2:$B$305,A34,'Punch list'!$F$2:$F$305,"B",'Punch list'!$L$2:$L$305,"&lt;&gt;Closed",'Punch list'!$L$2:$L$305,"&lt;&gt;Verified"))</f>
      </c>
      <c r="D34" s="9">
        <f>IF(A34="","",COUNTIFS('Punch list'!$B$2:$B$305,A34,'Punch list'!$F$2:$F$305,"C",'Punch list'!$L$2:$L$305,"&lt;&gt;Closed",'Punch list'!$L$2:$L$305,"&lt;&gt;Verified"))</f>
      </c>
      <c r="E34" s="9">
        <f>IF(A34="","",SUM(B34:D34))</f>
      </c>
    </row>
    <row r="36" spans="1:5" x14ac:dyDescent="0.25">
      <c r="A36" s="10" t="s">
        <v>77</v>
      </c>
      <c r="B36" s="11">
        <f>COUNTIFS('Punch list'!$F$2:$F$305,"A",'Punch list'!$L$2:$L$305,"&lt;&gt;Closed",'Punch list'!$L$2:$L$305,"&lt;&gt;Verified",'Punch list'!$B$2:$B$305,"&lt;&gt;")</f>
      </c>
      <c r="C36" s="11">
        <f>COUNTIFS('Punch list'!$F$2:$F$305,"B",'Punch list'!$L$2:$L$305,"&lt;&gt;Closed",'Punch list'!$L$2:$L$305,"&lt;&gt;Verified",'Punch list'!$B$2:$B$305,"&lt;&gt;")</f>
      </c>
      <c r="D36" s="11">
        <f>COUNTIFS('Punch list'!$F$2:$F$305,"C",'Punch list'!$L$2:$L$305,"&lt;&gt;Closed",'Punch list'!$L$2:$L$305,"&lt;&gt;Verified",'Punch list'!$B$2:$B$305,"&lt;&gt;")</f>
      </c>
      <c r="E36" s="11">
        <f>SUM(B36:D36)</f>
      </c>
    </row>
    <row r="38" ht="32" customHeight="1" spans="1:5" x14ac:dyDescent="0.25">
      <c r="A38" s="12" t="s">
        <v>78</v>
      </c>
      <c r="B38" s="12"/>
      <c r="C38" s="12"/>
      <c r="D38" s="12"/>
      <c r="E38" s="12"/>
    </row>
  </sheetData>
  <mergeCells count="1">
    <mergeCell ref="A38:E38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22" customWidth="1"/>
    <col min="2" max="2" width="56" customWidth="1"/>
    <col min="3" max="3" width="50" customWidth="1"/>
    <col min="4" max="4" width="18" customWidth="1"/>
  </cols>
  <sheetData>
    <row r="1" ht="24" customHeight="1" spans="1:4" x14ac:dyDescent="0.25">
      <c r="A1" s="6" t="s">
        <v>79</v>
      </c>
      <c r="B1" s="6" t="s">
        <v>80</v>
      </c>
      <c r="C1" s="6" t="s">
        <v>81</v>
      </c>
      <c r="D1" s="6" t="s">
        <v>82</v>
      </c>
    </row>
    <row r="2" spans="1:4" x14ac:dyDescent="0.25">
      <c r="A2" s="8" t="s">
        <v>83</v>
      </c>
      <c r="B2" s="8" t="s">
        <v>84</v>
      </c>
      <c r="C2" s="8" t="s">
        <v>85</v>
      </c>
      <c r="D2" s="8" t="s">
        <v>86</v>
      </c>
    </row>
    <row r="3" spans="1:4" x14ac:dyDescent="0.25">
      <c r="A3" s="8" t="s">
        <v>57</v>
      </c>
      <c r="B3" s="8" t="s">
        <v>87</v>
      </c>
      <c r="C3" s="8" t="s">
        <v>88</v>
      </c>
      <c r="D3" s="8" t="s">
        <v>89</v>
      </c>
    </row>
    <row r="4" spans="1:4" x14ac:dyDescent="0.25">
      <c r="A4" s="8" t="s">
        <v>68</v>
      </c>
      <c r="B4" s="8" t="s">
        <v>90</v>
      </c>
      <c r="C4" s="8" t="s">
        <v>91</v>
      </c>
      <c r="D4" s="8" t="s">
        <v>92</v>
      </c>
    </row>
    <row r="5" spans="1:4" x14ac:dyDescent="0.25">
      <c r="A5" s="8" t="s">
        <v>93</v>
      </c>
      <c r="B5" s="8" t="s">
        <v>94</v>
      </c>
      <c r="C5" s="8" t="s">
        <v>95</v>
      </c>
      <c r="D5" s="8" t="s">
        <v>96</v>
      </c>
    </row>
    <row r="6" spans="1:4" x14ac:dyDescent="0.25">
      <c r="A6" s="8" t="s">
        <v>97</v>
      </c>
      <c r="B6" s="8" t="s">
        <v>98</v>
      </c>
      <c r="C6" s="8" t="s">
        <v>99</v>
      </c>
      <c r="D6" s="8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Punch list</vt:lpstr>
      <vt:lpstr>Summary</vt:lpstr>
      <vt:lpstr>Stages</vt:lpstr>
    </vt:vector>
  </TitlesOfParts>
  <Company>Enco Group Pty Ltd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Enco Group</dc:creator>
  <dc:title>Punch list template</dc:title>
  <dc:subject/>
  <dc:description/>
  <cp:keywords/>
  <cp:category/>
  <cp:lastModifiedBy>Unknown</cp:lastModifiedBy>
  <dcterms:created xsi:type="dcterms:W3CDTF">2026-10-29T00:00:00Z</dcterms:created>
  <dcterms:modified xsi:type="dcterms:W3CDTF">2026-10-29T00:00:00Z</dcterms:modified>
</cp:coreProperties>
</file>